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114E216B-7437-46F8-B713-6577519CBEAA}" xr6:coauthVersionLast="47" xr6:coauthVersionMax="47" xr10:uidLastSave="{00000000-0000-0000-0000-000000000000}"/>
  <bookViews>
    <workbookView xWindow="-120" yWindow="-120" windowWidth="20730" windowHeight="11160" xr2:uid="{30014411-3A1A-4D1E-8431-0AD655A2DE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5" i="1" l="1"/>
  <c r="A25" i="1"/>
  <c r="O34" i="1"/>
  <c r="O51" i="1"/>
  <c r="A51" i="1"/>
  <c r="A49" i="1"/>
  <c r="O48" i="1"/>
  <c r="O47" i="1"/>
  <c r="A47" i="1"/>
  <c r="A45" i="1"/>
  <c r="O44" i="1"/>
  <c r="A44" i="1"/>
  <c r="O43" i="1"/>
  <c r="A43" i="1"/>
  <c r="O42" i="1"/>
  <c r="A42" i="1"/>
  <c r="A40" i="1"/>
  <c r="O39" i="1"/>
  <c r="A39" i="1"/>
  <c r="O38" i="1"/>
  <c r="A38" i="1"/>
  <c r="O37" i="1"/>
  <c r="A37" i="1"/>
  <c r="O36" i="1"/>
  <c r="A36" i="1"/>
  <c r="A34" i="1"/>
  <c r="O33" i="1"/>
  <c r="A33" i="1"/>
  <c r="O32" i="1"/>
  <c r="A32" i="1"/>
  <c r="A30" i="1"/>
  <c r="O28" i="1"/>
  <c r="A28" i="1"/>
  <c r="O27" i="1"/>
  <c r="A27" i="1"/>
  <c r="O26" i="1"/>
  <c r="A26" i="1"/>
  <c r="O24" i="1"/>
  <c r="A24" i="1"/>
  <c r="O22" i="1"/>
  <c r="A22" i="1"/>
  <c r="O20" i="1"/>
  <c r="O19" i="1"/>
  <c r="A19" i="1"/>
  <c r="O18" i="1"/>
  <c r="A18" i="1"/>
  <c r="O17" i="1"/>
  <c r="A17" i="1"/>
  <c r="O16" i="1"/>
  <c r="A16" i="1"/>
  <c r="O15" i="1"/>
  <c r="A15" i="1"/>
  <c r="O14" i="1"/>
  <c r="A14" i="1"/>
  <c r="O13" i="1"/>
  <c r="A13" i="1"/>
  <c r="O12" i="1"/>
  <c r="A12" i="1"/>
  <c r="A10" i="1"/>
  <c r="A9" i="1"/>
  <c r="O8" i="1"/>
  <c r="A8" i="1"/>
</calcChain>
</file>

<file path=xl/sharedStrings.xml><?xml version="1.0" encoding="utf-8"?>
<sst xmlns="http://schemas.openxmlformats.org/spreadsheetml/2006/main" count="290" uniqueCount="135">
  <si>
    <t>Results</t>
  </si>
  <si>
    <t>Waltham Chase Trials MCC</t>
  </si>
  <si>
    <t>Youth&amp;Wobblers Trial - Saturday 2nd April 2022</t>
  </si>
  <si>
    <t>Hut Hill, Chandlers Ford.</t>
  </si>
  <si>
    <t xml:space="preserve"> Permit ACU62388</t>
  </si>
  <si>
    <t>No.</t>
  </si>
  <si>
    <t>Name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</si>
  <si>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</si>
  <si>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</si>
  <si>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</si>
  <si>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</si>
  <si>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</si>
  <si>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</si>
  <si>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</si>
  <si>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</si>
  <si>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</si>
  <si>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</si>
  <si>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Total</t>
  </si>
  <si>
    <t>Position</t>
  </si>
  <si>
    <t>Dean</t>
  </si>
  <si>
    <t>Whitlock</t>
  </si>
  <si>
    <t xml:space="preserve">Sportsman </t>
  </si>
  <si>
    <t>White</t>
  </si>
  <si>
    <t>Beta 250</t>
  </si>
  <si>
    <t>1st</t>
  </si>
  <si>
    <t>Carl</t>
  </si>
  <si>
    <t>Barr</t>
  </si>
  <si>
    <t>Sherco</t>
  </si>
  <si>
    <t>DNF</t>
  </si>
  <si>
    <t>Jonathan</t>
  </si>
  <si>
    <t>Wood</t>
  </si>
  <si>
    <t>TRRS 125</t>
  </si>
  <si>
    <t>Trevor</t>
  </si>
  <si>
    <t>Gatrell</t>
  </si>
  <si>
    <t>Veteran</t>
  </si>
  <si>
    <t>Sherco 300</t>
  </si>
  <si>
    <t>Clive</t>
  </si>
  <si>
    <t>Wilson</t>
  </si>
  <si>
    <t>Montesa 315R</t>
  </si>
  <si>
    <t>2nd</t>
  </si>
  <si>
    <t>Terry</t>
  </si>
  <si>
    <t>Ryalls</t>
  </si>
  <si>
    <t>Gas Gas TXT 125</t>
  </si>
  <si>
    <t>3rd</t>
  </si>
  <si>
    <t>Brian</t>
  </si>
  <si>
    <t>Page</t>
  </si>
  <si>
    <t>4th</t>
  </si>
  <si>
    <t>Andrew</t>
  </si>
  <si>
    <t>Baxter</t>
  </si>
  <si>
    <t>TRS 125</t>
  </si>
  <si>
    <t>5th</t>
  </si>
  <si>
    <t>Nigel</t>
  </si>
  <si>
    <t>Parvin</t>
  </si>
  <si>
    <t>Gas Gas 250</t>
  </si>
  <si>
    <t>6th</t>
  </si>
  <si>
    <t>Lloyd</t>
  </si>
  <si>
    <t>James</t>
  </si>
  <si>
    <t>Honda 4RT</t>
  </si>
  <si>
    <t>7th</t>
  </si>
  <si>
    <t>Ronnie</t>
  </si>
  <si>
    <t>Allen</t>
  </si>
  <si>
    <t>8th</t>
  </si>
  <si>
    <t>Curnick</t>
  </si>
  <si>
    <t>Beta Rev3 270</t>
  </si>
  <si>
    <t>9th</t>
  </si>
  <si>
    <t>Chris</t>
  </si>
  <si>
    <t>Furmage</t>
  </si>
  <si>
    <t>Vertigo 300</t>
  </si>
  <si>
    <t>Jon</t>
  </si>
  <si>
    <t>Cotgreave</t>
  </si>
  <si>
    <t>Wobbler</t>
  </si>
  <si>
    <t xml:space="preserve"> </t>
  </si>
  <si>
    <t>Gas Gas TXT 250</t>
  </si>
  <si>
    <t>Dick</t>
  </si>
  <si>
    <t>Ramplee</t>
  </si>
  <si>
    <t xml:space="preserve">Wrinkler </t>
  </si>
  <si>
    <t>BSA C15</t>
  </si>
  <si>
    <t>Philip</t>
  </si>
  <si>
    <t>Clelland</t>
  </si>
  <si>
    <t>Vertigo Works 21</t>
  </si>
  <si>
    <t>Graham</t>
  </si>
  <si>
    <t>Butt</t>
  </si>
  <si>
    <t>TRS RR 250</t>
  </si>
  <si>
    <t>Andy</t>
  </si>
  <si>
    <t>Withers</t>
  </si>
  <si>
    <t>Ariel HT 370</t>
  </si>
  <si>
    <t>Malcolm</t>
  </si>
  <si>
    <t>Mullender</t>
  </si>
  <si>
    <t>Bultaco 325</t>
  </si>
  <si>
    <t>Keith</t>
  </si>
  <si>
    <t>Seldon</t>
  </si>
  <si>
    <t>Beta Rev3 250</t>
  </si>
  <si>
    <t>Freddy</t>
  </si>
  <si>
    <t>Mitson</t>
  </si>
  <si>
    <t>Youth B</t>
  </si>
  <si>
    <t>Beta</t>
  </si>
  <si>
    <t>David</t>
  </si>
  <si>
    <t>Gas Gas 125</t>
  </si>
  <si>
    <t>Finlay</t>
  </si>
  <si>
    <t>Coles</t>
  </si>
  <si>
    <t>TRS ONE RR 125</t>
  </si>
  <si>
    <t>Billy</t>
  </si>
  <si>
    <t>Guilford</t>
  </si>
  <si>
    <t>Youth C</t>
  </si>
  <si>
    <t>Oset 20</t>
  </si>
  <si>
    <t>Sam</t>
  </si>
  <si>
    <t>Wildman</t>
  </si>
  <si>
    <t>Oset 24.0R</t>
  </si>
  <si>
    <t>Tom</t>
  </si>
  <si>
    <t>Bay</t>
  </si>
  <si>
    <t>Robinson</t>
  </si>
  <si>
    <t>Beta 80</t>
  </si>
  <si>
    <t>Rory</t>
  </si>
  <si>
    <t>Bennett</t>
  </si>
  <si>
    <t>Beta 80 Evo</t>
  </si>
  <si>
    <t>Finley</t>
  </si>
  <si>
    <t>Wiseman</t>
  </si>
  <si>
    <t>Youth D</t>
  </si>
  <si>
    <t>Oset</t>
  </si>
  <si>
    <t>Ollie</t>
  </si>
  <si>
    <t>TRS</t>
  </si>
  <si>
    <t>Arthur</t>
  </si>
  <si>
    <t>Appleford</t>
  </si>
  <si>
    <t>Corey</t>
  </si>
  <si>
    <t>Beta 80 Med Wheel</t>
  </si>
  <si>
    <t>Herbert</t>
  </si>
  <si>
    <t>Youth E</t>
  </si>
  <si>
    <t>Imogen</t>
  </si>
  <si>
    <t>X</t>
  </si>
  <si>
    <t>Charlotte</t>
  </si>
  <si>
    <t>Newcombe</t>
  </si>
  <si>
    <t>Hazel</t>
  </si>
  <si>
    <t>Parker</t>
  </si>
  <si>
    <t>Adult E</t>
  </si>
  <si>
    <t>Oset 24.R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</si>
</sst>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A08F-B87C-4A6A-A9BA-3A8D0E97F6B8}">
  <dimension ref="A1:P51"/>
  <sheetViews>
    <sheetView tabSelected="1" topLeftCell="A19" workbookViewId="0">
      <selection activeCell="F24" sqref="F24"/>
    </sheetView>
  </sheetViews>
  <sheetFormatPr defaultRowHeight="15" x14ac:dyDescent="0.25"/>
  <cols>
    <col min="1" max="1" width="7" style="1" customWidth="1"/>
    <col min="2" max="2" width="10.140625" bestFit="1" customWidth="1"/>
    <col min="3" max="3" width="11.140625" bestFit="1" customWidth="1"/>
    <col min="4" max="4" width="14.5703125" customWidth="1"/>
    <col min="5" max="5" width="6.5703125" style="13" hidden="1" customWidth="1"/>
    <col min="6" max="6" width="18.7109375" bestFit="1" customWidth="1"/>
    <col min="7" max="14" width="6.7109375" style="1" customWidth="1"/>
    <col min="15" max="15" width="9.140625" style="1"/>
    <col min="16" max="16" width="8.42578125" style="1" customWidth="1"/>
  </cols>
  <sheetData>
    <row r="1" spans="1:16" x14ac:dyDescent="0.25">
      <c r="A1" s="15" t="s">
        <v>0</v>
      </c>
      <c r="B1" s="15"/>
      <c r="C1" s="15"/>
      <c r="D1" s="15"/>
      <c r="E1" s="15"/>
      <c r="F1" s="15"/>
    </row>
    <row r="2" spans="1:16" x14ac:dyDescent="0.25">
      <c r="A2" s="15" t="s">
        <v>1</v>
      </c>
      <c r="B2" s="15"/>
      <c r="C2" s="15"/>
      <c r="D2" s="15"/>
      <c r="E2" s="15"/>
      <c r="F2" s="15"/>
    </row>
    <row r="3" spans="1:16" x14ac:dyDescent="0.25">
      <c r="A3" s="15" t="s">
        <v>2</v>
      </c>
      <c r="B3" s="15"/>
      <c r="C3" s="15"/>
      <c r="D3" s="15"/>
      <c r="E3" s="15"/>
      <c r="F3" s="15"/>
    </row>
    <row r="4" spans="1:16" x14ac:dyDescent="0.25">
      <c r="A4" s="15" t="s">
        <v>3</v>
      </c>
      <c r="B4" s="15"/>
      <c r="C4" s="15"/>
      <c r="D4" s="15"/>
      <c r="E4" s="15"/>
      <c r="F4" s="15"/>
    </row>
    <row r="5" spans="1:16" x14ac:dyDescent="0.25">
      <c r="A5" s="15" t="s">
        <v>4</v>
      </c>
      <c r="B5" s="15"/>
      <c r="C5" s="15"/>
      <c r="D5" s="15"/>
      <c r="E5" s="15"/>
      <c r="F5" s="15"/>
    </row>
    <row r="7" spans="1:16" s="5" customFormat="1" x14ac:dyDescent="0.25">
      <c r="A7" s="2" t="s">
        <v>5</v>
      </c>
      <c r="B7" s="14" t="s">
        <v>6</v>
      </c>
      <c r="C7" s="14"/>
      <c r="D7" s="2" t="s">
        <v>7</v>
      </c>
      <c r="E7" s="3"/>
      <c r="F7" s="4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25">
      <c r="A8" s="6" t="str">
        <f>("67")</f>
        <v>67</v>
      </c>
      <c r="B8" s="7" t="s">
        <v>19</v>
      </c>
      <c r="C8" s="7" t="s">
        <v>20</v>
      </c>
      <c r="D8" s="7" t="s">
        <v>21</v>
      </c>
      <c r="E8" s="8" t="s">
        <v>22</v>
      </c>
      <c r="F8" s="7" t="s">
        <v>23</v>
      </c>
      <c r="G8" s="9">
        <v>0</v>
      </c>
      <c r="H8" s="9">
        <v>0</v>
      </c>
      <c r="I8" s="9">
        <v>0</v>
      </c>
      <c r="J8" s="9">
        <v>0</v>
      </c>
      <c r="K8" s="9">
        <v>1</v>
      </c>
      <c r="L8" s="9">
        <v>13</v>
      </c>
      <c r="M8" s="9">
        <v>3</v>
      </c>
      <c r="N8" s="9">
        <v>1</v>
      </c>
      <c r="O8" s="9">
        <f>SUM(G8:N8)</f>
        <v>18</v>
      </c>
      <c r="P8" s="9" t="s">
        <v>24</v>
      </c>
    </row>
    <row r="9" spans="1:16" x14ac:dyDescent="0.25">
      <c r="A9" s="6" t="str">
        <f>("523")</f>
        <v>523</v>
      </c>
      <c r="B9" s="7" t="s">
        <v>25</v>
      </c>
      <c r="C9" s="7" t="s">
        <v>26</v>
      </c>
      <c r="D9" s="7" t="s">
        <v>21</v>
      </c>
      <c r="E9" s="8" t="s">
        <v>22</v>
      </c>
      <c r="F9" s="7" t="s">
        <v>27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</row>
    <row r="10" spans="1:16" x14ac:dyDescent="0.25">
      <c r="A10" s="6" t="str">
        <f>("804")</f>
        <v>804</v>
      </c>
      <c r="B10" s="7" t="s">
        <v>29</v>
      </c>
      <c r="C10" s="7" t="s">
        <v>30</v>
      </c>
      <c r="D10" s="7" t="s">
        <v>21</v>
      </c>
      <c r="E10" s="8" t="s">
        <v>22</v>
      </c>
      <c r="F10" s="7" t="s">
        <v>31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</row>
    <row r="11" spans="1:16" x14ac:dyDescent="0.25">
      <c r="A11" s="6"/>
      <c r="B11" s="7"/>
      <c r="C11" s="7"/>
      <c r="D11" s="7"/>
      <c r="E11" s="8"/>
      <c r="F11" s="7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25">
      <c r="A12" s="6" t="str">
        <f>("63")</f>
        <v>63</v>
      </c>
      <c r="B12" s="7" t="s">
        <v>32</v>
      </c>
      <c r="C12" s="7" t="s">
        <v>33</v>
      </c>
      <c r="D12" s="7" t="s">
        <v>34</v>
      </c>
      <c r="E12" s="8" t="s">
        <v>22</v>
      </c>
      <c r="F12" s="7" t="s">
        <v>35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f t="shared" ref="O12:O20" si="0">SUM(G12:N12)</f>
        <v>1</v>
      </c>
      <c r="P12" s="9" t="s">
        <v>24</v>
      </c>
    </row>
    <row r="13" spans="1:16" x14ac:dyDescent="0.25">
      <c r="A13" s="6" t="str">
        <f>("35")</f>
        <v>35</v>
      </c>
      <c r="B13" s="7" t="s">
        <v>36</v>
      </c>
      <c r="C13" s="7" t="s">
        <v>37</v>
      </c>
      <c r="D13" s="7" t="s">
        <v>34</v>
      </c>
      <c r="E13" s="8" t="s">
        <v>22</v>
      </c>
      <c r="F13" s="7" t="s">
        <v>38</v>
      </c>
      <c r="G13" s="9">
        <v>0</v>
      </c>
      <c r="H13" s="9">
        <v>2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1</v>
      </c>
      <c r="O13" s="9">
        <f t="shared" si="0"/>
        <v>4</v>
      </c>
      <c r="P13" s="9" t="s">
        <v>39</v>
      </c>
    </row>
    <row r="14" spans="1:16" x14ac:dyDescent="0.25">
      <c r="A14" s="6" t="str">
        <f>("126")</f>
        <v>126</v>
      </c>
      <c r="B14" s="7" t="s">
        <v>44</v>
      </c>
      <c r="C14" s="7" t="s">
        <v>45</v>
      </c>
      <c r="D14" s="7" t="s">
        <v>34</v>
      </c>
      <c r="E14" s="8" t="s">
        <v>22</v>
      </c>
      <c r="F14" s="7" t="s">
        <v>23</v>
      </c>
      <c r="G14" s="9">
        <v>1</v>
      </c>
      <c r="H14" s="9">
        <v>0</v>
      </c>
      <c r="I14" s="9">
        <v>0</v>
      </c>
      <c r="J14" s="9">
        <v>2</v>
      </c>
      <c r="K14" s="9">
        <v>0</v>
      </c>
      <c r="L14" s="9">
        <v>1</v>
      </c>
      <c r="M14" s="9">
        <v>2</v>
      </c>
      <c r="N14" s="9">
        <v>0</v>
      </c>
      <c r="O14" s="9">
        <f t="shared" si="0"/>
        <v>6</v>
      </c>
      <c r="P14" s="9" t="s">
        <v>43</v>
      </c>
    </row>
    <row r="15" spans="1:16" x14ac:dyDescent="0.25">
      <c r="A15" s="6" t="str">
        <f>("33")</f>
        <v>33</v>
      </c>
      <c r="B15" s="7" t="s">
        <v>47</v>
      </c>
      <c r="C15" s="7" t="s">
        <v>48</v>
      </c>
      <c r="D15" s="7" t="s">
        <v>34</v>
      </c>
      <c r="E15" s="8" t="s">
        <v>22</v>
      </c>
      <c r="F15" s="7" t="s">
        <v>49</v>
      </c>
      <c r="G15" s="9">
        <v>0</v>
      </c>
      <c r="H15" s="9">
        <v>2</v>
      </c>
      <c r="I15" s="9">
        <v>4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f t="shared" si="0"/>
        <v>7</v>
      </c>
      <c r="P15" s="9" t="s">
        <v>46</v>
      </c>
    </row>
    <row r="16" spans="1:16" x14ac:dyDescent="0.25">
      <c r="A16" s="6" t="str">
        <f>("78")</f>
        <v>78</v>
      </c>
      <c r="B16" s="7" t="s">
        <v>51</v>
      </c>
      <c r="C16" s="7" t="s">
        <v>52</v>
      </c>
      <c r="D16" s="7" t="s">
        <v>34</v>
      </c>
      <c r="E16" s="8" t="s">
        <v>22</v>
      </c>
      <c r="F16" s="7" t="s">
        <v>53</v>
      </c>
      <c r="G16" s="9">
        <v>0</v>
      </c>
      <c r="H16" s="9">
        <v>2</v>
      </c>
      <c r="I16" s="9">
        <v>1</v>
      </c>
      <c r="J16" s="9">
        <v>0</v>
      </c>
      <c r="K16" s="9">
        <v>1</v>
      </c>
      <c r="L16" s="9">
        <v>1</v>
      </c>
      <c r="M16" s="9">
        <v>0</v>
      </c>
      <c r="N16" s="9">
        <v>12</v>
      </c>
      <c r="O16" s="9">
        <f t="shared" si="0"/>
        <v>17</v>
      </c>
      <c r="P16" s="9" t="s">
        <v>50</v>
      </c>
    </row>
    <row r="17" spans="1:16" x14ac:dyDescent="0.25">
      <c r="A17" s="6" t="str">
        <f>("103")</f>
        <v>103</v>
      </c>
      <c r="B17" s="7" t="s">
        <v>55</v>
      </c>
      <c r="C17" s="7" t="s">
        <v>56</v>
      </c>
      <c r="D17" s="7" t="s">
        <v>34</v>
      </c>
      <c r="E17" s="8" t="s">
        <v>22</v>
      </c>
      <c r="F17" s="7" t="s">
        <v>57</v>
      </c>
      <c r="G17" s="9">
        <v>0</v>
      </c>
      <c r="H17" s="9">
        <v>0</v>
      </c>
      <c r="I17" s="9">
        <v>8</v>
      </c>
      <c r="J17" s="9">
        <v>5</v>
      </c>
      <c r="K17" s="9">
        <v>0</v>
      </c>
      <c r="L17" s="9">
        <v>3</v>
      </c>
      <c r="M17" s="9">
        <v>0</v>
      </c>
      <c r="N17" s="9">
        <v>5</v>
      </c>
      <c r="O17" s="9">
        <f t="shared" si="0"/>
        <v>21</v>
      </c>
      <c r="P17" s="9" t="s">
        <v>54</v>
      </c>
    </row>
    <row r="18" spans="1:16" x14ac:dyDescent="0.25">
      <c r="A18" s="6" t="str">
        <f>("11")</f>
        <v>11</v>
      </c>
      <c r="B18" s="7" t="s">
        <v>59</v>
      </c>
      <c r="C18" s="7" t="s">
        <v>60</v>
      </c>
      <c r="D18" s="7" t="s">
        <v>34</v>
      </c>
      <c r="E18" s="8" t="s">
        <v>22</v>
      </c>
      <c r="F18" s="7" t="s">
        <v>38</v>
      </c>
      <c r="G18" s="9">
        <v>1</v>
      </c>
      <c r="H18" s="9">
        <v>10</v>
      </c>
      <c r="I18" s="9">
        <v>2</v>
      </c>
      <c r="J18" s="9">
        <v>10</v>
      </c>
      <c r="K18" s="9">
        <v>0</v>
      </c>
      <c r="L18" s="9">
        <v>0</v>
      </c>
      <c r="M18" s="9">
        <v>5</v>
      </c>
      <c r="N18" s="9">
        <v>6</v>
      </c>
      <c r="O18" s="9">
        <f t="shared" si="0"/>
        <v>34</v>
      </c>
      <c r="P18" s="9" t="s">
        <v>58</v>
      </c>
    </row>
    <row r="19" spans="1:16" x14ac:dyDescent="0.25">
      <c r="A19" s="6" t="str">
        <f>("17")</f>
        <v>17</v>
      </c>
      <c r="B19" s="7" t="s">
        <v>56</v>
      </c>
      <c r="C19" s="7" t="s">
        <v>62</v>
      </c>
      <c r="D19" s="7" t="s">
        <v>34</v>
      </c>
      <c r="E19" s="8" t="s">
        <v>22</v>
      </c>
      <c r="F19" s="7" t="s">
        <v>63</v>
      </c>
      <c r="G19" s="9">
        <v>0</v>
      </c>
      <c r="H19" s="9">
        <v>10</v>
      </c>
      <c r="I19" s="9">
        <v>4</v>
      </c>
      <c r="J19" s="9">
        <v>10</v>
      </c>
      <c r="K19" s="9">
        <v>0</v>
      </c>
      <c r="L19" s="9">
        <v>7</v>
      </c>
      <c r="M19" s="9">
        <v>5</v>
      </c>
      <c r="N19" s="9">
        <v>8</v>
      </c>
      <c r="O19" s="9">
        <f t="shared" si="0"/>
        <v>44</v>
      </c>
      <c r="P19" s="9" t="s">
        <v>61</v>
      </c>
    </row>
    <row r="20" spans="1:16" x14ac:dyDescent="0.25">
      <c r="A20" s="9">
        <v>805</v>
      </c>
      <c r="B20" s="7" t="s">
        <v>65</v>
      </c>
      <c r="C20" s="7" t="s">
        <v>66</v>
      </c>
      <c r="D20" s="7" t="s">
        <v>34</v>
      </c>
      <c r="E20" s="8" t="s">
        <v>22</v>
      </c>
      <c r="F20" s="7" t="s">
        <v>67</v>
      </c>
      <c r="G20" s="9">
        <v>0</v>
      </c>
      <c r="H20" s="9">
        <v>14</v>
      </c>
      <c r="I20" s="9">
        <v>10</v>
      </c>
      <c r="J20" s="9">
        <v>3</v>
      </c>
      <c r="K20" s="9">
        <v>0</v>
      </c>
      <c r="L20" s="9">
        <v>6</v>
      </c>
      <c r="M20" s="9">
        <v>11</v>
      </c>
      <c r="N20" s="9">
        <v>11</v>
      </c>
      <c r="O20" s="9">
        <f t="shared" si="0"/>
        <v>55</v>
      </c>
      <c r="P20" s="9" t="s">
        <v>64</v>
      </c>
    </row>
    <row r="21" spans="1:16" x14ac:dyDescent="0.25">
      <c r="A21" s="9"/>
      <c r="B21" s="7"/>
      <c r="C21" s="7"/>
      <c r="D21" s="7"/>
      <c r="E21" s="8"/>
      <c r="F21" s="7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6" t="str">
        <f>("480")</f>
        <v>480</v>
      </c>
      <c r="B22" s="7" t="s">
        <v>68</v>
      </c>
      <c r="C22" s="7" t="s">
        <v>69</v>
      </c>
      <c r="D22" s="7" t="s">
        <v>70</v>
      </c>
      <c r="E22" s="10" t="s">
        <v>71</v>
      </c>
      <c r="F22" s="7" t="s">
        <v>72</v>
      </c>
      <c r="G22" s="9">
        <v>0</v>
      </c>
      <c r="H22" s="9">
        <v>0</v>
      </c>
      <c r="I22" s="9">
        <v>1</v>
      </c>
      <c r="J22" s="9">
        <v>0</v>
      </c>
      <c r="K22" s="9">
        <v>5</v>
      </c>
      <c r="L22" s="9">
        <v>6</v>
      </c>
      <c r="M22" s="9">
        <v>6</v>
      </c>
      <c r="N22" s="9">
        <v>0</v>
      </c>
      <c r="O22" s="9">
        <f>SUM(G22:N22)</f>
        <v>18</v>
      </c>
      <c r="P22" s="9" t="s">
        <v>24</v>
      </c>
    </row>
    <row r="23" spans="1:16" x14ac:dyDescent="0.25">
      <c r="A23" s="6"/>
      <c r="B23" s="7"/>
      <c r="C23" s="7"/>
      <c r="D23" s="7"/>
      <c r="E23" s="10"/>
      <c r="F23" s="7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5">
      <c r="A24" s="6" t="str">
        <f>("167")</f>
        <v>167</v>
      </c>
      <c r="B24" s="7" t="s">
        <v>73</v>
      </c>
      <c r="C24" s="7" t="s">
        <v>74</v>
      </c>
      <c r="D24" s="7" t="s">
        <v>75</v>
      </c>
      <c r="E24" s="10" t="s">
        <v>71</v>
      </c>
      <c r="F24" s="7" t="s">
        <v>76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4</v>
      </c>
      <c r="M24" s="9">
        <v>0</v>
      </c>
      <c r="N24" s="9">
        <v>0</v>
      </c>
      <c r="O24" s="9">
        <f>SUM(G24:N24)</f>
        <v>4</v>
      </c>
      <c r="P24" s="9" t="s">
        <v>24</v>
      </c>
    </row>
    <row r="25" spans="1:16" x14ac:dyDescent="0.25">
      <c r="A25" s="6" t="str">
        <f>("82")</f>
        <v>82</v>
      </c>
      <c r="B25" s="7" t="s">
        <v>40</v>
      </c>
      <c r="C25" s="7" t="s">
        <v>41</v>
      </c>
      <c r="D25" s="7" t="s">
        <v>75</v>
      </c>
      <c r="E25" s="8" t="s">
        <v>22</v>
      </c>
      <c r="F25" s="7" t="s">
        <v>42</v>
      </c>
      <c r="G25" s="9">
        <v>0</v>
      </c>
      <c r="H25" s="9">
        <v>2</v>
      </c>
      <c r="I25" s="9">
        <v>0</v>
      </c>
      <c r="J25" s="9">
        <v>0</v>
      </c>
      <c r="K25" s="9">
        <v>0</v>
      </c>
      <c r="L25" s="9">
        <v>3</v>
      </c>
      <c r="M25" s="9">
        <v>0</v>
      </c>
      <c r="N25" s="9">
        <v>0</v>
      </c>
      <c r="O25" s="9">
        <f t="shared" ref="O25" si="1">SUM(G25:N25)</f>
        <v>5</v>
      </c>
      <c r="P25" s="9" t="s">
        <v>39</v>
      </c>
    </row>
    <row r="26" spans="1:16" x14ac:dyDescent="0.25">
      <c r="A26" s="6" t="str">
        <f>("300")</f>
        <v>300</v>
      </c>
      <c r="B26" s="7" t="s">
        <v>77</v>
      </c>
      <c r="C26" s="7" t="s">
        <v>78</v>
      </c>
      <c r="D26" s="7" t="s">
        <v>75</v>
      </c>
      <c r="E26" s="10" t="s">
        <v>71</v>
      </c>
      <c r="F26" s="7" t="s">
        <v>79</v>
      </c>
      <c r="G26" s="9">
        <v>0</v>
      </c>
      <c r="H26" s="9">
        <v>0</v>
      </c>
      <c r="I26" s="9">
        <v>0</v>
      </c>
      <c r="J26" s="9">
        <v>1</v>
      </c>
      <c r="K26" s="9">
        <v>0</v>
      </c>
      <c r="L26" s="9">
        <v>6</v>
      </c>
      <c r="M26" s="9">
        <v>0</v>
      </c>
      <c r="N26" s="9">
        <v>0</v>
      </c>
      <c r="O26" s="9">
        <f>SUM(G26:N26)</f>
        <v>7</v>
      </c>
      <c r="P26" s="9" t="s">
        <v>43</v>
      </c>
    </row>
    <row r="27" spans="1:16" x14ac:dyDescent="0.25">
      <c r="A27" s="6" t="str">
        <f>("61")</f>
        <v>61</v>
      </c>
      <c r="B27" s="7" t="s">
        <v>80</v>
      </c>
      <c r="C27" s="7" t="s">
        <v>81</v>
      </c>
      <c r="D27" s="7" t="s">
        <v>75</v>
      </c>
      <c r="E27" s="10" t="s">
        <v>71</v>
      </c>
      <c r="F27" s="7" t="s">
        <v>82</v>
      </c>
      <c r="G27" s="9">
        <v>0</v>
      </c>
      <c r="H27" s="9">
        <v>0</v>
      </c>
      <c r="I27" s="9">
        <v>0</v>
      </c>
      <c r="J27" s="9">
        <v>1</v>
      </c>
      <c r="K27" s="9">
        <v>0</v>
      </c>
      <c r="L27" s="9">
        <v>6</v>
      </c>
      <c r="M27" s="9">
        <v>0</v>
      </c>
      <c r="N27" s="9">
        <v>4</v>
      </c>
      <c r="O27" s="9">
        <f>SUM(G27:N27)</f>
        <v>11</v>
      </c>
      <c r="P27" s="9" t="s">
        <v>46</v>
      </c>
    </row>
    <row r="28" spans="1:16" x14ac:dyDescent="0.25">
      <c r="A28" s="6" t="str">
        <f>("24")</f>
        <v>24</v>
      </c>
      <c r="B28" s="7" t="s">
        <v>83</v>
      </c>
      <c r="C28" s="7" t="s">
        <v>84</v>
      </c>
      <c r="D28" s="7" t="s">
        <v>75</v>
      </c>
      <c r="E28" s="10" t="s">
        <v>71</v>
      </c>
      <c r="F28" s="7" t="s">
        <v>85</v>
      </c>
      <c r="G28" s="9">
        <v>0</v>
      </c>
      <c r="H28" s="9">
        <v>0</v>
      </c>
      <c r="I28" s="9">
        <v>0</v>
      </c>
      <c r="J28" s="9">
        <v>0</v>
      </c>
      <c r="K28" s="9">
        <v>10</v>
      </c>
      <c r="L28" s="9">
        <v>4</v>
      </c>
      <c r="M28" s="9">
        <v>0</v>
      </c>
      <c r="N28" s="9">
        <v>0</v>
      </c>
      <c r="O28" s="9">
        <f>SUM(G28:N28)</f>
        <v>14</v>
      </c>
      <c r="P28" s="9" t="s">
        <v>50</v>
      </c>
    </row>
    <row r="29" spans="1:16" x14ac:dyDescent="0.25">
      <c r="A29" s="9">
        <v>379</v>
      </c>
      <c r="B29" s="7" t="s">
        <v>86</v>
      </c>
      <c r="C29" s="7" t="s">
        <v>87</v>
      </c>
      <c r="D29" s="7" t="s">
        <v>75</v>
      </c>
      <c r="E29" s="10"/>
      <c r="F29" s="7" t="s">
        <v>88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</row>
    <row r="30" spans="1:16" x14ac:dyDescent="0.25">
      <c r="A30" s="6" t="str">
        <f>("477")</f>
        <v>477</v>
      </c>
      <c r="B30" s="7" t="s">
        <v>89</v>
      </c>
      <c r="C30" s="7" t="s">
        <v>90</v>
      </c>
      <c r="D30" s="7" t="s">
        <v>75</v>
      </c>
      <c r="E30" s="10" t="s">
        <v>71</v>
      </c>
      <c r="F30" s="7" t="s">
        <v>91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</row>
    <row r="31" spans="1:16" x14ac:dyDescent="0.25">
      <c r="A31" s="6"/>
      <c r="B31" s="7"/>
      <c r="C31" s="7"/>
      <c r="D31" s="7"/>
      <c r="E31" s="8"/>
      <c r="F31" s="7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A32" s="6" t="str">
        <f>("62")</f>
        <v>62</v>
      </c>
      <c r="B32" s="7" t="s">
        <v>92</v>
      </c>
      <c r="C32" s="7" t="s">
        <v>93</v>
      </c>
      <c r="D32" s="7" t="s">
        <v>94</v>
      </c>
      <c r="E32" s="11"/>
      <c r="F32" s="7" t="s">
        <v>95</v>
      </c>
      <c r="G32" s="9">
        <v>0</v>
      </c>
      <c r="H32" s="9">
        <v>1</v>
      </c>
      <c r="I32" s="9">
        <v>1</v>
      </c>
      <c r="J32" s="9">
        <v>0</v>
      </c>
      <c r="K32" s="9">
        <v>0</v>
      </c>
      <c r="L32" s="9">
        <v>5</v>
      </c>
      <c r="M32" s="9">
        <v>10</v>
      </c>
      <c r="N32" s="9">
        <v>0</v>
      </c>
      <c r="O32" s="9">
        <f>SUM(G32:N32)</f>
        <v>17</v>
      </c>
      <c r="P32" s="9" t="s">
        <v>24</v>
      </c>
    </row>
    <row r="33" spans="1:16" x14ac:dyDescent="0.25">
      <c r="A33" s="6" t="str">
        <f>("93")</f>
        <v>93</v>
      </c>
      <c r="B33" s="7" t="s">
        <v>96</v>
      </c>
      <c r="C33" s="7" t="s">
        <v>56</v>
      </c>
      <c r="D33" s="7" t="s">
        <v>94</v>
      </c>
      <c r="E33" s="11" t="s">
        <v>71</v>
      </c>
      <c r="F33" s="7" t="s">
        <v>97</v>
      </c>
      <c r="G33" s="9">
        <v>0</v>
      </c>
      <c r="H33" s="9">
        <v>2</v>
      </c>
      <c r="I33" s="9">
        <v>0</v>
      </c>
      <c r="J33" s="9">
        <v>1</v>
      </c>
      <c r="K33" s="9">
        <v>1</v>
      </c>
      <c r="L33" s="9">
        <v>8</v>
      </c>
      <c r="M33" s="9">
        <v>12</v>
      </c>
      <c r="N33" s="9">
        <v>0</v>
      </c>
      <c r="O33" s="9">
        <f>SUM(G33:N33)</f>
        <v>24</v>
      </c>
      <c r="P33" s="9" t="s">
        <v>39</v>
      </c>
    </row>
    <row r="34" spans="1:16" x14ac:dyDescent="0.25">
      <c r="A34" s="6" t="str">
        <f>("47")</f>
        <v>47</v>
      </c>
      <c r="B34" s="7" t="s">
        <v>98</v>
      </c>
      <c r="C34" s="7" t="s">
        <v>99</v>
      </c>
      <c r="D34" s="7" t="s">
        <v>94</v>
      </c>
      <c r="E34" s="11"/>
      <c r="F34" s="7" t="s">
        <v>100</v>
      </c>
      <c r="G34" s="9">
        <v>0</v>
      </c>
      <c r="H34" s="9">
        <v>2</v>
      </c>
      <c r="I34" s="9">
        <v>1</v>
      </c>
      <c r="J34" s="9">
        <v>1</v>
      </c>
      <c r="K34" s="9">
        <v>2</v>
      </c>
      <c r="L34" s="9">
        <v>13</v>
      </c>
      <c r="M34" s="9">
        <v>12</v>
      </c>
      <c r="N34" s="9">
        <v>0</v>
      </c>
      <c r="O34" s="9">
        <f>SUM(G34:N34)</f>
        <v>31</v>
      </c>
      <c r="P34" s="9" t="s">
        <v>43</v>
      </c>
    </row>
    <row r="35" spans="1:16" x14ac:dyDescent="0.25">
      <c r="A35" s="6"/>
      <c r="B35" s="7"/>
      <c r="C35" s="7"/>
      <c r="D35" s="7"/>
      <c r="E35" s="8"/>
      <c r="F35" s="7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A36" s="6" t="str">
        <f>("224")</f>
        <v>224</v>
      </c>
      <c r="B36" s="7" t="s">
        <v>101</v>
      </c>
      <c r="C36" s="7" t="s">
        <v>102</v>
      </c>
      <c r="D36" s="7" t="s">
        <v>103</v>
      </c>
      <c r="E36" s="8" t="s">
        <v>22</v>
      </c>
      <c r="F36" s="7" t="s">
        <v>104</v>
      </c>
      <c r="G36" s="9">
        <v>0</v>
      </c>
      <c r="H36" s="9">
        <v>6</v>
      </c>
      <c r="I36" s="9">
        <v>0</v>
      </c>
      <c r="J36" s="9">
        <v>3</v>
      </c>
      <c r="K36" s="9">
        <v>0</v>
      </c>
      <c r="L36" s="9">
        <v>2</v>
      </c>
      <c r="M36" s="9">
        <v>2</v>
      </c>
      <c r="N36" s="9">
        <v>4</v>
      </c>
      <c r="O36" s="9">
        <f>SUM(G36:N36)</f>
        <v>17</v>
      </c>
      <c r="P36" s="9" t="s">
        <v>24</v>
      </c>
    </row>
    <row r="37" spans="1:16" x14ac:dyDescent="0.25">
      <c r="A37" s="6" t="str">
        <f>("242")</f>
        <v>242</v>
      </c>
      <c r="B37" s="7" t="s">
        <v>105</v>
      </c>
      <c r="C37" s="7" t="s">
        <v>106</v>
      </c>
      <c r="D37" s="7" t="s">
        <v>103</v>
      </c>
      <c r="E37" s="8" t="s">
        <v>22</v>
      </c>
      <c r="F37" s="7" t="s">
        <v>107</v>
      </c>
      <c r="G37" s="9">
        <v>3</v>
      </c>
      <c r="H37" s="9">
        <v>5</v>
      </c>
      <c r="I37" s="9">
        <v>3</v>
      </c>
      <c r="J37" s="9">
        <v>11</v>
      </c>
      <c r="K37" s="9">
        <v>1</v>
      </c>
      <c r="L37" s="9">
        <v>4</v>
      </c>
      <c r="M37" s="9">
        <v>3</v>
      </c>
      <c r="N37" s="9">
        <v>6</v>
      </c>
      <c r="O37" s="9">
        <f>SUM(G37:N37)</f>
        <v>36</v>
      </c>
      <c r="P37" s="9" t="s">
        <v>39</v>
      </c>
    </row>
    <row r="38" spans="1:16" x14ac:dyDescent="0.25">
      <c r="A38" s="6" t="str">
        <f>("243")</f>
        <v>243</v>
      </c>
      <c r="B38" s="7" t="s">
        <v>108</v>
      </c>
      <c r="C38" s="7" t="s">
        <v>106</v>
      </c>
      <c r="D38" s="7" t="s">
        <v>103</v>
      </c>
      <c r="E38" s="8" t="s">
        <v>22</v>
      </c>
      <c r="F38" s="7" t="s">
        <v>107</v>
      </c>
      <c r="G38" s="9">
        <v>1</v>
      </c>
      <c r="H38" s="9">
        <v>10</v>
      </c>
      <c r="I38" s="9">
        <v>6</v>
      </c>
      <c r="J38" s="9">
        <v>6</v>
      </c>
      <c r="K38" s="9">
        <v>0</v>
      </c>
      <c r="L38" s="9">
        <v>5</v>
      </c>
      <c r="M38" s="9">
        <v>11</v>
      </c>
      <c r="N38" s="9">
        <v>5</v>
      </c>
      <c r="O38" s="9">
        <f>SUM(G38:N38)</f>
        <v>44</v>
      </c>
      <c r="P38" s="9" t="s">
        <v>43</v>
      </c>
    </row>
    <row r="39" spans="1:16" x14ac:dyDescent="0.25">
      <c r="A39" s="6" t="str">
        <f>("800")</f>
        <v>800</v>
      </c>
      <c r="B39" s="7" t="s">
        <v>109</v>
      </c>
      <c r="C39" s="7" t="s">
        <v>110</v>
      </c>
      <c r="D39" s="7" t="s">
        <v>103</v>
      </c>
      <c r="E39" s="8" t="s">
        <v>22</v>
      </c>
      <c r="F39" s="7" t="s">
        <v>111</v>
      </c>
      <c r="G39" s="9">
        <v>0</v>
      </c>
      <c r="H39" s="9">
        <v>12</v>
      </c>
      <c r="I39" s="9">
        <v>6</v>
      </c>
      <c r="J39" s="9">
        <v>12</v>
      </c>
      <c r="K39" s="9">
        <v>3</v>
      </c>
      <c r="L39" s="9">
        <v>10</v>
      </c>
      <c r="M39" s="9">
        <v>16</v>
      </c>
      <c r="N39" s="9">
        <v>14</v>
      </c>
      <c r="O39" s="9">
        <f>SUM(G39:N39)</f>
        <v>73</v>
      </c>
      <c r="P39" s="9" t="s">
        <v>46</v>
      </c>
    </row>
    <row r="40" spans="1:16" x14ac:dyDescent="0.25">
      <c r="A40" s="6" t="str">
        <f>("36")</f>
        <v>36</v>
      </c>
      <c r="B40" s="7" t="s">
        <v>112</v>
      </c>
      <c r="C40" s="7" t="s">
        <v>113</v>
      </c>
      <c r="D40" s="7" t="s">
        <v>103</v>
      </c>
      <c r="E40" s="8" t="s">
        <v>22</v>
      </c>
      <c r="F40" s="7" t="s">
        <v>114</v>
      </c>
      <c r="G40" s="9" t="s">
        <v>28</v>
      </c>
      <c r="H40" s="9" t="s">
        <v>28</v>
      </c>
      <c r="I40" s="9" t="s">
        <v>28</v>
      </c>
      <c r="J40" s="9" t="s">
        <v>28</v>
      </c>
      <c r="K40" s="9" t="s">
        <v>28</v>
      </c>
      <c r="L40" s="9" t="s">
        <v>28</v>
      </c>
      <c r="M40" s="9" t="s">
        <v>28</v>
      </c>
      <c r="N40" s="9" t="s">
        <v>28</v>
      </c>
      <c r="O40" s="9" t="s">
        <v>28</v>
      </c>
      <c r="P40" s="9" t="s">
        <v>28</v>
      </c>
    </row>
    <row r="41" spans="1:16" x14ac:dyDescent="0.25">
      <c r="A41" s="6"/>
      <c r="B41" s="7"/>
      <c r="C41" s="7"/>
      <c r="D41" s="7"/>
      <c r="E41" s="8"/>
      <c r="F41" s="7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x14ac:dyDescent="0.25">
      <c r="A42" s="6" t="str">
        <f>("46")</f>
        <v>46</v>
      </c>
      <c r="B42" s="7" t="s">
        <v>115</v>
      </c>
      <c r="C42" s="7" t="s">
        <v>116</v>
      </c>
      <c r="D42" s="7" t="s">
        <v>117</v>
      </c>
      <c r="E42" s="10"/>
      <c r="F42" s="7" t="s">
        <v>118</v>
      </c>
      <c r="G42" s="9">
        <v>0</v>
      </c>
      <c r="H42" s="9">
        <v>0</v>
      </c>
      <c r="I42" s="9">
        <v>5</v>
      </c>
      <c r="J42" s="9">
        <v>3</v>
      </c>
      <c r="K42" s="9">
        <v>0</v>
      </c>
      <c r="L42" s="9">
        <v>4</v>
      </c>
      <c r="M42" s="9">
        <v>1</v>
      </c>
      <c r="N42" s="9">
        <v>1</v>
      </c>
      <c r="O42" s="9">
        <f>SUM(G42:N42)</f>
        <v>14</v>
      </c>
      <c r="P42" s="9" t="s">
        <v>24</v>
      </c>
    </row>
    <row r="43" spans="1:16" x14ac:dyDescent="0.25">
      <c r="A43" s="6" t="str">
        <f>("522")</f>
        <v>522</v>
      </c>
      <c r="B43" s="7" t="s">
        <v>119</v>
      </c>
      <c r="C43" s="7" t="s">
        <v>26</v>
      </c>
      <c r="D43" s="7" t="s">
        <v>117</v>
      </c>
      <c r="E43" s="10"/>
      <c r="F43" s="7" t="s">
        <v>120</v>
      </c>
      <c r="G43" s="9">
        <v>0</v>
      </c>
      <c r="H43" s="9">
        <v>0</v>
      </c>
      <c r="I43" s="9">
        <v>1</v>
      </c>
      <c r="J43" s="9">
        <v>1</v>
      </c>
      <c r="K43" s="9">
        <v>0</v>
      </c>
      <c r="L43" s="9">
        <v>14</v>
      </c>
      <c r="M43" s="9">
        <v>5</v>
      </c>
      <c r="N43" s="9">
        <v>1</v>
      </c>
      <c r="O43" s="9">
        <f>SUM(G43:N43)</f>
        <v>22</v>
      </c>
      <c r="P43" s="9" t="s">
        <v>39</v>
      </c>
    </row>
    <row r="44" spans="1:16" x14ac:dyDescent="0.25">
      <c r="A44" s="6" t="str">
        <f>("802")</f>
        <v>802</v>
      </c>
      <c r="B44" s="7" t="s">
        <v>121</v>
      </c>
      <c r="C44" s="7" t="s">
        <v>122</v>
      </c>
      <c r="D44" s="7" t="s">
        <v>117</v>
      </c>
      <c r="E44" s="10"/>
      <c r="F44" s="7" t="s">
        <v>111</v>
      </c>
      <c r="G44" s="9">
        <v>0</v>
      </c>
      <c r="H44" s="9">
        <v>0</v>
      </c>
      <c r="I44" s="9">
        <v>5</v>
      </c>
      <c r="J44" s="9">
        <v>7</v>
      </c>
      <c r="K44" s="9">
        <v>0</v>
      </c>
      <c r="L44" s="9">
        <v>8</v>
      </c>
      <c r="M44" s="9">
        <v>3</v>
      </c>
      <c r="N44" s="9">
        <v>2</v>
      </c>
      <c r="O44" s="9">
        <f>SUM(G44:N44)</f>
        <v>25</v>
      </c>
      <c r="P44" s="9" t="s">
        <v>43</v>
      </c>
    </row>
    <row r="45" spans="1:16" x14ac:dyDescent="0.25">
      <c r="A45" s="6" t="str">
        <f>("801")</f>
        <v>801</v>
      </c>
      <c r="B45" s="7" t="s">
        <v>123</v>
      </c>
      <c r="C45" s="7" t="s">
        <v>30</v>
      </c>
      <c r="D45" s="7" t="s">
        <v>117</v>
      </c>
      <c r="E45" s="10"/>
      <c r="F45" s="7" t="s">
        <v>124</v>
      </c>
      <c r="G45" s="9" t="s">
        <v>28</v>
      </c>
      <c r="H45" s="9" t="s">
        <v>28</v>
      </c>
      <c r="I45" s="9" t="s">
        <v>28</v>
      </c>
      <c r="J45" s="9" t="s">
        <v>28</v>
      </c>
      <c r="K45" s="9" t="s">
        <v>28</v>
      </c>
      <c r="L45" s="9" t="s">
        <v>28</v>
      </c>
      <c r="M45" s="9" t="s">
        <v>28</v>
      </c>
      <c r="N45" s="9" t="s">
        <v>28</v>
      </c>
      <c r="O45" s="9" t="s">
        <v>28</v>
      </c>
      <c r="P45" s="9" t="s">
        <v>28</v>
      </c>
    </row>
    <row r="46" spans="1:16" ht="15" customHeight="1" x14ac:dyDescent="0.25">
      <c r="A46" s="6"/>
      <c r="B46" s="7"/>
      <c r="C46" s="7"/>
      <c r="D46" s="7"/>
      <c r="E46" s="8"/>
      <c r="F46" s="7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5">
      <c r="A47" s="6" t="str">
        <f>("112")</f>
        <v>112</v>
      </c>
      <c r="B47" s="7" t="s">
        <v>105</v>
      </c>
      <c r="C47" s="7" t="s">
        <v>125</v>
      </c>
      <c r="D47" s="7" t="s">
        <v>126</v>
      </c>
      <c r="E47" s="10"/>
      <c r="F47" s="7" t="s">
        <v>118</v>
      </c>
      <c r="G47" s="9">
        <v>4</v>
      </c>
      <c r="H47" s="9">
        <v>7</v>
      </c>
      <c r="I47" s="9">
        <v>6</v>
      </c>
      <c r="J47" s="9">
        <v>5</v>
      </c>
      <c r="K47" s="9">
        <v>2</v>
      </c>
      <c r="L47" s="9">
        <v>5</v>
      </c>
      <c r="M47" s="9">
        <v>0</v>
      </c>
      <c r="N47" s="9">
        <v>3</v>
      </c>
      <c r="O47" s="9">
        <f>SUM(G47:N47)</f>
        <v>32</v>
      </c>
      <c r="P47" s="9" t="s">
        <v>24</v>
      </c>
    </row>
    <row r="48" spans="1:16" x14ac:dyDescent="0.25">
      <c r="A48" s="6">
        <v>80</v>
      </c>
      <c r="B48" s="7" t="s">
        <v>127</v>
      </c>
      <c r="C48" s="7" t="s">
        <v>116</v>
      </c>
      <c r="D48" s="7" t="s">
        <v>126</v>
      </c>
      <c r="E48" s="12" t="s">
        <v>128</v>
      </c>
      <c r="F48" s="7" t="s">
        <v>118</v>
      </c>
      <c r="G48" s="9">
        <v>5</v>
      </c>
      <c r="H48" s="9">
        <v>20</v>
      </c>
      <c r="I48" s="9">
        <v>12</v>
      </c>
      <c r="J48" s="9">
        <v>20</v>
      </c>
      <c r="K48" s="9">
        <v>18</v>
      </c>
      <c r="L48" s="9">
        <v>5</v>
      </c>
      <c r="M48" s="9">
        <v>0</v>
      </c>
      <c r="N48" s="9">
        <v>18</v>
      </c>
      <c r="O48" s="9">
        <f>SUM(G48:N48)</f>
        <v>98</v>
      </c>
      <c r="P48" s="9" t="s">
        <v>39</v>
      </c>
    </row>
    <row r="49" spans="1:16" x14ac:dyDescent="0.25">
      <c r="A49" s="6" t="str">
        <f>("485")</f>
        <v>485</v>
      </c>
      <c r="B49" s="7" t="s">
        <v>129</v>
      </c>
      <c r="C49" s="7" t="s">
        <v>130</v>
      </c>
      <c r="D49" s="7" t="s">
        <v>126</v>
      </c>
      <c r="E49" s="12" t="s">
        <v>128</v>
      </c>
      <c r="F49" s="7" t="s">
        <v>104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9" t="s">
        <v>28</v>
      </c>
      <c r="M49" s="9" t="s">
        <v>28</v>
      </c>
      <c r="N49" s="9" t="s">
        <v>28</v>
      </c>
      <c r="O49" s="9" t="s">
        <v>28</v>
      </c>
      <c r="P49" s="9" t="s">
        <v>28</v>
      </c>
    </row>
    <row r="51" spans="1:16" x14ac:dyDescent="0.25">
      <c r="A51" s="6" t="str">
        <f>("31")</f>
        <v>31</v>
      </c>
      <c r="B51" s="7" t="s">
        <v>131</v>
      </c>
      <c r="C51" s="7" t="s">
        <v>132</v>
      </c>
      <c r="D51" s="7" t="s">
        <v>133</v>
      </c>
      <c r="E51" s="12" t="s">
        <v>128</v>
      </c>
      <c r="F51" s="7" t="s">
        <v>134</v>
      </c>
      <c r="G51" s="9">
        <v>6</v>
      </c>
      <c r="H51" s="9">
        <v>2</v>
      </c>
      <c r="I51" s="9">
        <v>0</v>
      </c>
      <c r="J51" s="9">
        <v>0</v>
      </c>
      <c r="K51" s="9">
        <v>1</v>
      </c>
      <c r="L51" s="9">
        <v>2</v>
      </c>
      <c r="M51" s="9">
        <v>0</v>
      </c>
      <c r="N51" s="9">
        <v>4</v>
      </c>
      <c r="O51" s="9">
        <f>SUM(G51:N51)</f>
        <v>15</v>
      </c>
      <c r="P51" s="9" t="s">
        <v>24</v>
      </c>
    </row>
  </sheetData>
  <mergeCells count="6">
    <mergeCell ref="B7:C7"/>
    <mergeCell ref="A1:F1"/>
    <mergeCell ref="A2:F2"/>
    <mergeCell ref="A3:F3"/>
    <mergeCell ref="A4:F4"/>
    <mergeCell ref="A5:F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2022-04-03T09:32:22Z</dcterms:created>
  <dcterms:modified xsi:type="dcterms:W3CDTF">2022-04-05T15:18:06Z</dcterms:modified>
</cp:coreProperties>
</file>